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user\Dropbox\宗明会　見岳荘グループ　各書類社長試し\１・宗明会全事業所対象\ホームページ　利用料試算表\"/>
    </mc:Choice>
  </mc:AlternateContent>
  <xr:revisionPtr revIDLastSave="0" documentId="13_ncr:1_{F17DC740-6D6A-453E-AE26-615D96FB2C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はなみずき試算" sheetId="2" r:id="rId1"/>
    <sheet name="DL単価表" sheetId="7" state="hidden" r:id="rId2"/>
  </sheets>
  <definedNames>
    <definedName name="_xlnm.Print_Area" localSheetId="0">はなみずき試算!$B$1:$L$32</definedName>
    <definedName name="サービス提供体制強化加算_Ⅰ_イ" localSheetId="0">DL単価表!$B$20:$B$23</definedName>
    <definedName name="看護職員配置加算" localSheetId="0">DL単価表!$B$11:$B$14</definedName>
    <definedName name="認知症加算" localSheetId="0">DL単価表!$B$7:$B$9</definedName>
    <definedName name="訪問体制強化加算" localSheetId="0">DL単価表!$B$16:$B$17</definedName>
    <definedName name="要介護度" localSheetId="0">DL単価表!$B$1:$B$5</definedName>
  </definedNames>
  <calcPr calcId="191029"/>
</workbook>
</file>

<file path=xl/calcChain.xml><?xml version="1.0" encoding="utf-8"?>
<calcChain xmlns="http://schemas.openxmlformats.org/spreadsheetml/2006/main">
  <c r="I14" i="2" l="1"/>
  <c r="K20" i="2" l="1"/>
  <c r="J21" i="2"/>
  <c r="J20" i="2"/>
  <c r="G8" i="2" l="1"/>
  <c r="I8" i="2"/>
  <c r="L20" i="2"/>
  <c r="L21" i="2"/>
  <c r="L19" i="2"/>
  <c r="I9" i="2"/>
  <c r="I12" i="2"/>
  <c r="J12" i="2" s="1"/>
  <c r="L12" i="2" s="1"/>
  <c r="K21" i="2"/>
  <c r="K19" i="2"/>
  <c r="J9" i="2" l="1"/>
  <c r="L9" i="2" s="1"/>
  <c r="K9" i="2"/>
  <c r="J19" i="2"/>
  <c r="I13" i="2" l="1"/>
  <c r="J13" i="2" s="1"/>
  <c r="L13" i="2" s="1"/>
  <c r="J8" i="2" l="1"/>
  <c r="L8" i="2" s="1"/>
  <c r="K12" i="2"/>
  <c r="G11" i="2"/>
  <c r="K13" i="2"/>
  <c r="G10" i="2"/>
  <c r="I10" i="2" s="1"/>
  <c r="I11" i="2" l="1"/>
  <c r="I15" i="2" s="1"/>
  <c r="J10" i="2"/>
  <c r="L10" i="2" s="1"/>
  <c r="K8" i="2"/>
  <c r="I17" i="2" l="1"/>
  <c r="I16" i="2"/>
  <c r="J15" i="2"/>
  <c r="J11" i="2"/>
  <c r="L11" i="2" s="1"/>
  <c r="J17" i="2"/>
  <c r="L17" i="2" s="1"/>
  <c r="K11" i="2"/>
  <c r="L15" i="2" l="1"/>
  <c r="K15" i="2"/>
  <c r="K17" i="2"/>
  <c r="J16" i="2"/>
  <c r="J14" i="2"/>
  <c r="K10" i="2"/>
  <c r="L14" i="2" l="1"/>
  <c r="K14" i="2"/>
  <c r="K16" i="2"/>
  <c r="L16" i="2"/>
  <c r="J22" i="2"/>
  <c r="K22" i="2" l="1"/>
  <c r="L22" i="2"/>
</calcChain>
</file>

<file path=xl/sharedStrings.xml><?xml version="1.0" encoding="utf-8"?>
<sst xmlns="http://schemas.openxmlformats.org/spreadsheetml/2006/main" count="83" uniqueCount="70">
  <si>
    <t>回数</t>
  </si>
  <si>
    <t>要介護1</t>
  </si>
  <si>
    <t>認知症加算（無し）</t>
  </si>
  <si>
    <t>看護職員配置加算（無し）</t>
  </si>
  <si>
    <t>訪問体制強化加算</t>
  </si>
  <si>
    <t>訪問体制強化加算（有り）</t>
  </si>
  <si>
    <t>総合マネジメント体制強化加算</t>
  </si>
  <si>
    <t>サービス提供体制強化加算（Ⅲ）</t>
  </si>
  <si>
    <t>処遇改善加算Ⅰ</t>
  </si>
  <si>
    <t>泊り料金</t>
  </si>
  <si>
    <t>お食事（朝食・昼食・夕食）</t>
  </si>
  <si>
    <t>要介護2</t>
  </si>
  <si>
    <t>看護職員配置加算（Ⅲ）</t>
  </si>
  <si>
    <t>特定処遇改善加算Ⅱ</t>
  </si>
  <si>
    <t>サービス提供体制強化加算（無し）</t>
  </si>
  <si>
    <t>サービス提供体制強化加算（Ⅰ）イ</t>
  </si>
  <si>
    <t>サービス提供体制強化加算（Ⅰ）ロ</t>
  </si>
  <si>
    <t>サービス提供体制強化加算（Ⅱ）</t>
  </si>
  <si>
    <t>訪問体制強化加算（無し）</t>
  </si>
  <si>
    <t>看護職員配置加算（Ⅰ）</t>
  </si>
  <si>
    <t>看護職員配置加算（Ⅱ）</t>
  </si>
  <si>
    <t>認知症加算（Ⅰ）</t>
  </si>
  <si>
    <t>認知症加算（Ⅱ）</t>
  </si>
  <si>
    <t>要介護3</t>
  </si>
  <si>
    <t>要介護4</t>
  </si>
  <si>
    <t>要介護5</t>
  </si>
  <si>
    <t>ご一泊の料金です　</t>
    <phoneticPr fontId="5"/>
  </si>
  <si>
    <t>要介護度別料金</t>
    <rPh sb="0" eb="3">
      <t>ヨウカイゴ</t>
    </rPh>
    <rPh sb="3" eb="4">
      <t>ド</t>
    </rPh>
    <rPh sb="4" eb="5">
      <t>ベツ</t>
    </rPh>
    <rPh sb="5" eb="7">
      <t>リョウキン</t>
    </rPh>
    <phoneticPr fontId="5"/>
  </si>
  <si>
    <t>認知症加算</t>
    <rPh sb="0" eb="3">
      <t>ニンチショウ</t>
    </rPh>
    <rPh sb="3" eb="5">
      <t>カサン</t>
    </rPh>
    <phoneticPr fontId="5"/>
  </si>
  <si>
    <t>看護配置加算</t>
    <rPh sb="0" eb="2">
      <t>カンゴ</t>
    </rPh>
    <rPh sb="2" eb="4">
      <t>ハイチ</t>
    </rPh>
    <rPh sb="4" eb="6">
      <t>カサン</t>
    </rPh>
    <phoneticPr fontId="5"/>
  </si>
  <si>
    <t>訪問体制
強化加算</t>
    <rPh sb="0" eb="2">
      <t>ホウモン</t>
    </rPh>
    <rPh sb="2" eb="4">
      <t>タイセイ</t>
    </rPh>
    <rPh sb="5" eb="7">
      <t>キョウカ</t>
    </rPh>
    <rPh sb="7" eb="9">
      <t>カサン</t>
    </rPh>
    <phoneticPr fontId="5"/>
  </si>
  <si>
    <t>サービス提供体制
強化加算</t>
    <rPh sb="4" eb="6">
      <t>テイキョウ</t>
    </rPh>
    <rPh sb="6" eb="8">
      <t>タイセイ</t>
    </rPh>
    <rPh sb="9" eb="11">
      <t>キョウカ</t>
    </rPh>
    <rPh sb="11" eb="13">
      <t>カサン</t>
    </rPh>
    <phoneticPr fontId="5"/>
  </si>
  <si>
    <t>利用開始から30日間</t>
    <rPh sb="0" eb="2">
      <t>リヨウ</t>
    </rPh>
    <rPh sb="2" eb="4">
      <t>カイシ</t>
    </rPh>
    <rPh sb="8" eb="10">
      <t>ニチカン</t>
    </rPh>
    <phoneticPr fontId="5"/>
  </si>
  <si>
    <t>小規模多機能型居宅介護費</t>
    <phoneticPr fontId="5"/>
  </si>
  <si>
    <t>利用者様負担
（1割負担)</t>
    <rPh sb="0" eb="4">
      <t>リヨウシャサマ</t>
    </rPh>
    <rPh sb="4" eb="6">
      <t>フタン</t>
    </rPh>
    <rPh sb="9" eb="10">
      <t>ワリ</t>
    </rPh>
    <rPh sb="10" eb="12">
      <t>フタン</t>
    </rPh>
    <phoneticPr fontId="5"/>
  </si>
  <si>
    <t>利用者様負担
（2割負担)</t>
    <rPh sb="0" eb="4">
      <t>リヨウシャサマ</t>
    </rPh>
    <rPh sb="4" eb="6">
      <t>フタン</t>
    </rPh>
    <rPh sb="9" eb="10">
      <t>ワリ</t>
    </rPh>
    <rPh sb="10" eb="12">
      <t>フタン</t>
    </rPh>
    <phoneticPr fontId="5"/>
  </si>
  <si>
    <t>合　計　金　額</t>
    <phoneticPr fontId="5"/>
  </si>
  <si>
    <t>(1回）</t>
    <rPh sb="2" eb="3">
      <t>カイ</t>
    </rPh>
    <phoneticPr fontId="5"/>
  </si>
  <si>
    <t>(1食）</t>
    <rPh sb="2" eb="3">
      <t>ショク</t>
    </rPh>
    <phoneticPr fontId="5"/>
  </si>
  <si>
    <t>介護保険分</t>
    <rPh sb="0" eb="2">
      <t>カイゴ</t>
    </rPh>
    <rPh sb="2" eb="4">
      <t>ホケン</t>
    </rPh>
    <rPh sb="4" eb="5">
      <t>ブン</t>
    </rPh>
    <phoneticPr fontId="5"/>
  </si>
  <si>
    <t>自費分</t>
    <rPh sb="0" eb="2">
      <t>ジヒ</t>
    </rPh>
    <rPh sb="2" eb="3">
      <t>ブン</t>
    </rPh>
    <phoneticPr fontId="5"/>
  </si>
  <si>
    <t>項　　目</t>
    <phoneticPr fontId="5"/>
  </si>
  <si>
    <t>（日額）</t>
    <rPh sb="1" eb="3">
      <t>ニチガク</t>
    </rPh>
    <phoneticPr fontId="5"/>
  </si>
  <si>
    <t>（月額）</t>
    <rPh sb="1" eb="3">
      <t>ゲツガク</t>
    </rPh>
    <phoneticPr fontId="5"/>
  </si>
  <si>
    <t>おやつ代　　１００円×提供分</t>
    <rPh sb="3" eb="4">
      <t>ダイ</t>
    </rPh>
    <rPh sb="9" eb="10">
      <t>エン</t>
    </rPh>
    <rPh sb="11" eb="13">
      <t>テイキョウ</t>
    </rPh>
    <rPh sb="13" eb="14">
      <t>ブン</t>
    </rPh>
    <phoneticPr fontId="5"/>
  </si>
  <si>
    <t>おやつ代</t>
    <rPh sb="3" eb="4">
      <t>ダイ</t>
    </rPh>
    <phoneticPr fontId="5"/>
  </si>
  <si>
    <t>単位数</t>
    <rPh sb="0" eb="3">
      <t>タンイスウ</t>
    </rPh>
    <phoneticPr fontId="5"/>
  </si>
  <si>
    <t>利用者様負担
（3割負担)</t>
    <rPh sb="0" eb="4">
      <t>リヨウシャサマ</t>
    </rPh>
    <rPh sb="4" eb="6">
      <t>フタン</t>
    </rPh>
    <rPh sb="9" eb="10">
      <t>ワリ</t>
    </rPh>
    <rPh sb="10" eb="12">
      <t>フタン</t>
    </rPh>
    <phoneticPr fontId="5"/>
  </si>
  <si>
    <r>
      <t xml:space="preserve">介護保険費用
</t>
    </r>
    <r>
      <rPr>
        <sz val="11"/>
        <color theme="1"/>
        <rFont val="ＭＳ Ｐゴシック"/>
        <family val="3"/>
        <charset val="128"/>
        <scheme val="minor"/>
      </rPr>
      <t>（1単位10円で算出）</t>
    </r>
    <rPh sb="0" eb="2">
      <t>カイゴ</t>
    </rPh>
    <rPh sb="2" eb="4">
      <t>ホケン</t>
    </rPh>
    <rPh sb="4" eb="6">
      <t>ヒヨウ</t>
    </rPh>
    <rPh sb="9" eb="11">
      <t>タンイ</t>
    </rPh>
    <rPh sb="13" eb="14">
      <t>エン</t>
    </rPh>
    <rPh sb="15" eb="17">
      <t>サンシュツ</t>
    </rPh>
    <phoneticPr fontId="5"/>
  </si>
  <si>
    <r>
      <rPr>
        <b/>
        <sz val="14"/>
        <color theme="1"/>
        <rFont val="ＭＳ Ｐゴシック"/>
        <family val="3"/>
        <charset val="128"/>
        <scheme val="minor"/>
      </rPr>
      <t>（Ⅰ）</t>
    </r>
    <r>
      <rPr>
        <sz val="14"/>
        <color theme="1"/>
        <rFont val="ＭＳ Ｐゴシック"/>
        <family val="3"/>
        <charset val="128"/>
        <scheme val="minor"/>
      </rPr>
      <t>・・・日常生活自立度 Ⅲ～M　　　　</t>
    </r>
    <r>
      <rPr>
        <b/>
        <sz val="14"/>
        <color theme="1"/>
        <rFont val="ＭＳ Ｐゴシック"/>
        <family val="3"/>
        <charset val="128"/>
        <scheme val="minor"/>
      </rPr>
      <t>（Ⅱ）</t>
    </r>
    <r>
      <rPr>
        <sz val="14"/>
        <color theme="1"/>
        <rFont val="ＭＳ Ｐゴシック"/>
        <family val="3"/>
        <charset val="128"/>
        <scheme val="minor"/>
      </rPr>
      <t xml:space="preserve">・・・要介護２かつ日常生活自立度 Ⅱ          </t>
    </r>
    <r>
      <rPr>
        <b/>
        <sz val="14"/>
        <color theme="1"/>
        <rFont val="ＭＳ Ｐゴシック"/>
        <family val="3"/>
        <charset val="128"/>
        <scheme val="minor"/>
      </rPr>
      <t>（無し）</t>
    </r>
    <r>
      <rPr>
        <sz val="14"/>
        <color theme="1"/>
        <rFont val="ＭＳ Ｐゴシック"/>
        <family val="3"/>
        <charset val="128"/>
        <scheme val="minor"/>
      </rPr>
      <t>・・・（Ⅰ）（Ⅱ）に該当しない　　　</t>
    </r>
    <rPh sb="6" eb="8">
      <t>ニチジョウ</t>
    </rPh>
    <rPh sb="8" eb="10">
      <t>セイカツ</t>
    </rPh>
    <rPh sb="10" eb="13">
      <t>ジリツド</t>
    </rPh>
    <rPh sb="27" eb="28">
      <t>ヨウ</t>
    </rPh>
    <rPh sb="28" eb="30">
      <t>カイゴ</t>
    </rPh>
    <rPh sb="33" eb="35">
      <t>ニチジョウ</t>
    </rPh>
    <rPh sb="35" eb="37">
      <t>セイカツ</t>
    </rPh>
    <rPh sb="37" eb="40">
      <t>ジリツド</t>
    </rPh>
    <phoneticPr fontId="5"/>
  </si>
  <si>
    <r>
      <t>初期加算　</t>
    </r>
    <r>
      <rPr>
        <sz val="14"/>
        <color rgb="FFFF0000"/>
        <rFont val="ＭＳ Ｐゴシック"/>
        <family val="3"/>
        <charset val="128"/>
        <scheme val="minor"/>
      </rPr>
      <t>※１</t>
    </r>
    <phoneticPr fontId="5"/>
  </si>
  <si>
    <r>
      <t>認知症加算（Ⅰ）又は（Ⅱ）　</t>
    </r>
    <r>
      <rPr>
        <sz val="14"/>
        <color rgb="FFFF0000"/>
        <rFont val="ＭＳ Ｐゴシック"/>
        <family val="3"/>
        <charset val="128"/>
        <scheme val="minor"/>
      </rPr>
      <t>※２</t>
    </r>
    <phoneticPr fontId="5"/>
  </si>
  <si>
    <r>
      <rPr>
        <sz val="14"/>
        <color rgb="FFFF0000"/>
        <rFont val="ＭＳ Ｐゴシック"/>
        <family val="3"/>
        <charset val="128"/>
        <scheme val="minor"/>
      </rPr>
      <t>※１　</t>
    </r>
    <r>
      <rPr>
        <sz val="14"/>
        <color theme="1"/>
        <rFont val="ＭＳ Ｐゴシック"/>
        <family val="3"/>
        <charset val="128"/>
        <scheme val="minor"/>
      </rPr>
      <t>初期加算は利用開始から30日間のみつく加算です。３１日目からの試算では回数を0に設定してください。</t>
    </r>
    <rPh sb="3" eb="5">
      <t>ショキ</t>
    </rPh>
    <rPh sb="5" eb="7">
      <t>カサン</t>
    </rPh>
    <rPh sb="8" eb="10">
      <t>リヨウ</t>
    </rPh>
    <rPh sb="10" eb="12">
      <t>カイシ</t>
    </rPh>
    <rPh sb="16" eb="18">
      <t>ニチカン</t>
    </rPh>
    <rPh sb="22" eb="24">
      <t>カサン</t>
    </rPh>
    <rPh sb="29" eb="30">
      <t>ニチ</t>
    </rPh>
    <rPh sb="30" eb="31">
      <t>メ</t>
    </rPh>
    <rPh sb="34" eb="36">
      <t>シサン</t>
    </rPh>
    <rPh sb="38" eb="40">
      <t>カイスウ</t>
    </rPh>
    <rPh sb="43" eb="45">
      <t>セッテイ</t>
    </rPh>
    <phoneticPr fontId="5"/>
  </si>
  <si>
    <r>
      <rPr>
        <sz val="14"/>
        <color rgb="FFFF0000"/>
        <rFont val="ＭＳ Ｐゴシック"/>
        <family val="3"/>
        <charset val="128"/>
        <scheme val="minor"/>
      </rPr>
      <t>※２　</t>
    </r>
    <r>
      <rPr>
        <sz val="14"/>
        <color theme="1"/>
        <rFont val="ＭＳ Ｐゴシック"/>
        <family val="3"/>
        <charset val="128"/>
        <scheme val="minor"/>
      </rPr>
      <t>認知症加算（Ⅰ）又は（Ⅱ）       　利用者様によって加算がない場合があります。</t>
    </r>
    <rPh sb="24" eb="28">
      <t>リヨウシャサマ</t>
    </rPh>
    <rPh sb="32" eb="34">
      <t>カサン</t>
    </rPh>
    <rPh sb="37" eb="39">
      <t>バアイ</t>
    </rPh>
    <phoneticPr fontId="5"/>
  </si>
  <si>
    <t>　　　※事業所によって加算が異なります。</t>
    <phoneticPr fontId="5"/>
  </si>
  <si>
    <t>　　　　試算の為、実際の料金とは若干の差が生じることがあります。
　　　　詳しくは各事業所へお問い合わせください。</t>
    <rPh sb="9" eb="11">
      <t>ジッサイ</t>
    </rPh>
    <rPh sb="12" eb="14">
      <t>リョウキン</t>
    </rPh>
    <rPh sb="19" eb="20">
      <t>サ</t>
    </rPh>
    <rPh sb="21" eb="22">
      <t>ショウ</t>
    </rPh>
    <phoneticPr fontId="5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</si>
  <si>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5"/>
  </si>
  <si>
    <t>ベースアップ等支援加算</t>
    <rPh sb="6" eb="7">
      <t>ナド</t>
    </rPh>
    <rPh sb="7" eb="11">
      <t>シエンカサン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</si>
  <si>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</si>
  <si>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</si>
  <si>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</si>
  <si>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</si>
  <si>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</si>
  <si>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</si>
  <si>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</si>
  <si>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お食事代　各５００円×提供分</t>
    <rPh sb="1" eb="3">
      <t>ショクジ</t>
    </rPh>
    <rPh sb="3" eb="4">
      <t>ダイ</t>
    </rPh>
    <rPh sb="5" eb="6">
      <t>カク</t>
    </rPh>
    <rPh sb="9" eb="10">
      <t>エン</t>
    </rPh>
    <rPh sb="11" eb="13">
      <t>テイキョウ</t>
    </rPh>
    <rPh sb="13" eb="14">
      <t>ブン</t>
    </rPh>
    <phoneticPr fontId="5"/>
  </si>
  <si>
    <t>サービス提供体制強化加算</t>
    <rPh sb="4" eb="12">
      <t>テイキョウタイセイキョウカカサン</t>
    </rPh>
    <phoneticPr fontId="5"/>
  </si>
  <si>
    <r>
      <rPr>
        <b/>
        <sz val="14"/>
        <color theme="1"/>
        <rFont val="ＭＳ Ｐゴシック"/>
        <family val="3"/>
        <charset val="128"/>
        <scheme val="minor"/>
      </rPr>
      <t>①～⑦</t>
    </r>
    <r>
      <rPr>
        <sz val="14"/>
        <color theme="1"/>
        <rFont val="ＭＳ Ｐゴシック"/>
        <family val="3"/>
        <charset val="128"/>
        <scheme val="minor"/>
      </rPr>
      <t>の合計×1.7％</t>
    </r>
    <rPh sb="4" eb="6">
      <t>ゴウケイ</t>
    </rPh>
    <phoneticPr fontId="5"/>
  </si>
  <si>
    <r>
      <rPr>
        <b/>
        <sz val="14"/>
        <color theme="1"/>
        <rFont val="ＭＳ Ｐゴシック"/>
        <family val="3"/>
        <charset val="128"/>
        <scheme val="minor"/>
      </rPr>
      <t>①～⑦</t>
    </r>
    <r>
      <rPr>
        <sz val="14"/>
        <color theme="1"/>
        <rFont val="ＭＳ Ｐゴシック"/>
        <family val="3"/>
        <charset val="128"/>
        <scheme val="minor"/>
      </rPr>
      <t>の合計×10.2％</t>
    </r>
    <rPh sb="4" eb="6">
      <t>ゴウケイ</t>
    </rPh>
    <phoneticPr fontId="5"/>
  </si>
  <si>
    <r>
      <rPr>
        <b/>
        <sz val="14"/>
        <color theme="1"/>
        <rFont val="ＭＳ Ｐゴシック"/>
        <family val="3"/>
        <charset val="128"/>
        <scheme val="minor"/>
      </rPr>
      <t>①～⑦</t>
    </r>
    <r>
      <rPr>
        <sz val="14"/>
        <color theme="1"/>
        <rFont val="ＭＳ Ｐゴシック"/>
        <family val="3"/>
        <charset val="128"/>
        <scheme val="minor"/>
      </rPr>
      <t>の合計×1.2％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</si>
</sst>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%"/>
    <numFmt numFmtId="177" formatCode="#,##0_ "/>
    <numFmt numFmtId="178" formatCode="[Black]\+#,##0;[Red]\-#,##0"/>
  </numFmts>
  <fonts count="15" x14ac:knownFonts="1">
    <font>
      <sz val="11"/>
      <color theme="1"/>
      <name val="ＭＳ Ｐゴシック"/>
      <charset val="134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FFFF00"/>
      </top>
      <bottom style="thin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rgb="FFFFFF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FFFF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auto="1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hair">
        <color auto="1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auto="1"/>
      </diagonal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178" fontId="1" fillId="0" borderId="0" xfId="0" applyNumberFormat="1" applyFont="1"/>
    <xf numFmtId="0" fontId="6" fillId="0" borderId="0" xfId="0" applyFont="1"/>
    <xf numFmtId="0" fontId="0" fillId="0" borderId="0" xfId="0" applyAlignment="1">
      <alignment vertical="center" textRotation="255" shrinkToFit="1"/>
    </xf>
    <xf numFmtId="0" fontId="10" fillId="0" borderId="0" xfId="0" applyFont="1"/>
    <xf numFmtId="0" fontId="6" fillId="4" borderId="0" xfId="0" applyFont="1" applyFill="1"/>
    <xf numFmtId="0" fontId="0" fillId="0" borderId="3" xfId="0" applyBorder="1"/>
    <xf numFmtId="3" fontId="0" fillId="0" borderId="3" xfId="0" applyNumberFormat="1" applyBorder="1"/>
    <xf numFmtId="0" fontId="6" fillId="3" borderId="1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0" fillId="4" borderId="0" xfId="0" applyFont="1" applyFill="1"/>
    <xf numFmtId="0" fontId="6" fillId="4" borderId="0" xfId="0" applyFont="1" applyFill="1" applyAlignment="1">
      <alignment horizontal="left"/>
    </xf>
    <xf numFmtId="0" fontId="6" fillId="4" borderId="0" xfId="0" applyFont="1" applyFill="1" applyAlignment="1">
      <alignment horizontal="center" vertical="center"/>
    </xf>
    <xf numFmtId="14" fontId="6" fillId="4" borderId="0" xfId="0" applyNumberFormat="1" applyFont="1" applyFill="1"/>
    <xf numFmtId="0" fontId="6" fillId="4" borderId="0" xfId="0" applyFont="1" applyFill="1" applyAlignment="1">
      <alignment horizontal="right"/>
    </xf>
    <xf numFmtId="0" fontId="10" fillId="4" borderId="1" xfId="0" applyFont="1" applyFill="1" applyBorder="1"/>
    <xf numFmtId="0" fontId="7" fillId="4" borderId="10" xfId="0" applyFont="1" applyFill="1" applyBorder="1" applyAlignment="1">
      <alignment horizontal="right" shrinkToFit="1"/>
    </xf>
    <xf numFmtId="0" fontId="6" fillId="2" borderId="11" xfId="0" applyFont="1" applyFill="1" applyBorder="1" applyAlignment="1">
      <alignment horizontal="left"/>
    </xf>
    <xf numFmtId="0" fontId="0" fillId="4" borderId="12" xfId="0" applyFill="1" applyBorder="1" applyAlignment="1">
      <alignment horizontal="right" shrinkToFit="1"/>
    </xf>
    <xf numFmtId="38" fontId="6" fillId="2" borderId="12" xfId="3" applyFont="1" applyFill="1" applyBorder="1" applyAlignment="1">
      <alignment horizontal="right" shrinkToFit="1"/>
    </xf>
    <xf numFmtId="38" fontId="6" fillId="2" borderId="13" xfId="3" applyFont="1" applyFill="1" applyBorder="1" applyAlignment="1">
      <alignment horizontal="right" shrinkToFit="1"/>
    </xf>
    <xf numFmtId="0" fontId="10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/>
    </xf>
    <xf numFmtId="0" fontId="1" fillId="2" borderId="19" xfId="0" applyFont="1" applyFill="1" applyBorder="1"/>
    <xf numFmtId="0" fontId="6" fillId="2" borderId="20" xfId="0" applyFont="1" applyFill="1" applyBorder="1"/>
    <xf numFmtId="0" fontId="6" fillId="2" borderId="21" xfId="0" applyFont="1" applyFill="1" applyBorder="1"/>
    <xf numFmtId="0" fontId="0" fillId="4" borderId="19" xfId="0" applyFill="1" applyBorder="1" applyAlignment="1">
      <alignment horizontal="right" shrinkToFit="1"/>
    </xf>
    <xf numFmtId="0" fontId="8" fillId="4" borderId="19" xfId="0" applyFont="1" applyFill="1" applyBorder="1" applyAlignment="1">
      <alignment horizontal="right" shrinkToFit="1"/>
    </xf>
    <xf numFmtId="0" fontId="8" fillId="4" borderId="21" xfId="0" applyFont="1" applyFill="1" applyBorder="1" applyAlignment="1">
      <alignment horizontal="right" shrinkToFit="1"/>
    </xf>
    <xf numFmtId="177" fontId="6" fillId="2" borderId="10" xfId="0" applyNumberFormat="1" applyFont="1" applyFill="1" applyBorder="1" applyAlignment="1">
      <alignment horizontal="right" shrinkToFit="1"/>
    </xf>
    <xf numFmtId="177" fontId="6" fillId="2" borderId="12" xfId="0" applyNumberFormat="1" applyFont="1" applyFill="1" applyBorder="1" applyAlignment="1">
      <alignment horizontal="right" shrinkToFit="1"/>
    </xf>
    <xf numFmtId="176" fontId="6" fillId="2" borderId="12" xfId="2" applyNumberFormat="1" applyFont="1" applyFill="1" applyBorder="1" applyAlignment="1">
      <alignment horizontal="right" shrinkToFit="1"/>
    </xf>
    <xf numFmtId="0" fontId="7" fillId="4" borderId="19" xfId="0" applyFont="1" applyFill="1" applyBorder="1" applyAlignment="1">
      <alignment horizontal="right" shrinkToFit="1"/>
    </xf>
    <xf numFmtId="0" fontId="1" fillId="2" borderId="9" xfId="0" applyFont="1" applyFill="1" applyBorder="1" applyAlignment="1">
      <alignment horizontal="left"/>
    </xf>
    <xf numFmtId="0" fontId="6" fillId="2" borderId="22" xfId="0" applyFont="1" applyFill="1" applyBorder="1"/>
    <xf numFmtId="0" fontId="8" fillId="4" borderId="22" xfId="0" applyFont="1" applyFill="1" applyBorder="1" applyAlignment="1">
      <alignment horizontal="right" shrinkToFit="1"/>
    </xf>
    <xf numFmtId="38" fontId="6" fillId="2" borderId="10" xfId="3" applyFont="1" applyFill="1" applyBorder="1" applyAlignment="1">
      <alignment horizontal="right" shrinkToFit="1"/>
    </xf>
    <xf numFmtId="0" fontId="10" fillId="4" borderId="0" xfId="0" applyFont="1" applyFill="1" applyAlignment="1">
      <alignment horizontal="center"/>
    </xf>
    <xf numFmtId="0" fontId="10" fillId="4" borderId="23" xfId="0" applyFont="1" applyFill="1" applyBorder="1"/>
    <xf numFmtId="0" fontId="10" fillId="4" borderId="24" xfId="0" applyFont="1" applyFill="1" applyBorder="1"/>
    <xf numFmtId="0" fontId="10" fillId="2" borderId="26" xfId="0" applyFont="1" applyFill="1" applyBorder="1" applyAlignment="1">
      <alignment horizontal="center" vertical="center"/>
    </xf>
    <xf numFmtId="177" fontId="1" fillId="2" borderId="11" xfId="0" applyNumberFormat="1" applyFont="1" applyFill="1" applyBorder="1"/>
    <xf numFmtId="0" fontId="10" fillId="2" borderId="27" xfId="0" applyFont="1" applyFill="1" applyBorder="1" applyAlignment="1">
      <alignment horizontal="center" wrapText="1"/>
    </xf>
    <xf numFmtId="6" fontId="1" fillId="2" borderId="28" xfId="1" applyFont="1" applyFill="1" applyBorder="1" applyAlignment="1"/>
    <xf numFmtId="6" fontId="1" fillId="2" borderId="29" xfId="1" applyFont="1" applyFill="1" applyBorder="1" applyAlignment="1"/>
    <xf numFmtId="6" fontId="1" fillId="2" borderId="30" xfId="1" applyFont="1" applyFill="1" applyBorder="1" applyAlignment="1"/>
    <xf numFmtId="6" fontId="3" fillId="2" borderId="27" xfId="0" applyNumberFormat="1" applyFont="1" applyFill="1" applyBorder="1"/>
    <xf numFmtId="0" fontId="10" fillId="2" borderId="26" xfId="0" applyFont="1" applyFill="1" applyBorder="1" applyAlignment="1">
      <alignment horizontal="center" vertical="center" wrapText="1"/>
    </xf>
    <xf numFmtId="177" fontId="1" fillId="2" borderId="9" xfId="0" applyNumberFormat="1" applyFont="1" applyFill="1" applyBorder="1"/>
    <xf numFmtId="177" fontId="1" fillId="2" borderId="31" xfId="0" applyNumberFormat="1" applyFont="1" applyFill="1" applyBorder="1"/>
    <xf numFmtId="177" fontId="1" fillId="2" borderId="32" xfId="0" applyNumberFormat="1" applyFont="1" applyFill="1" applyBorder="1"/>
    <xf numFmtId="177" fontId="1" fillId="2" borderId="33" xfId="0" applyNumberFormat="1" applyFont="1" applyFill="1" applyBorder="1"/>
    <xf numFmtId="0" fontId="10" fillId="2" borderId="35" xfId="0" applyFont="1" applyFill="1" applyBorder="1" applyAlignment="1">
      <alignment horizontal="center" wrapText="1"/>
    </xf>
    <xf numFmtId="6" fontId="1" fillId="2" borderId="36" xfId="1" applyFont="1" applyFill="1" applyBorder="1" applyAlignment="1"/>
    <xf numFmtId="6" fontId="1" fillId="2" borderId="37" xfId="1" applyFont="1" applyFill="1" applyBorder="1" applyAlignment="1"/>
    <xf numFmtId="6" fontId="1" fillId="2" borderId="38" xfId="1" applyFont="1" applyFill="1" applyBorder="1" applyAlignment="1"/>
    <xf numFmtId="0" fontId="10" fillId="4" borderId="39" xfId="0" applyFont="1" applyFill="1" applyBorder="1"/>
    <xf numFmtId="6" fontId="3" fillId="2" borderId="35" xfId="0" applyNumberFormat="1" applyFont="1" applyFill="1" applyBorder="1"/>
    <xf numFmtId="0" fontId="10" fillId="2" borderId="34" xfId="0" applyFont="1" applyFill="1" applyBorder="1" applyAlignment="1">
      <alignment horizontal="center" wrapText="1"/>
    </xf>
    <xf numFmtId="6" fontId="1" fillId="2" borderId="40" xfId="1" applyFont="1" applyFill="1" applyBorder="1" applyAlignment="1"/>
    <xf numFmtId="6" fontId="1" fillId="2" borderId="41" xfId="1" applyFont="1" applyFill="1" applyBorder="1" applyAlignment="1"/>
    <xf numFmtId="6" fontId="1" fillId="2" borderId="42" xfId="1" applyFont="1" applyFill="1" applyBorder="1" applyAlignment="1"/>
    <xf numFmtId="0" fontId="10" fillId="4" borderId="43" xfId="0" applyFont="1" applyFill="1" applyBorder="1"/>
    <xf numFmtId="6" fontId="3" fillId="2" borderId="34" xfId="0" applyNumberFormat="1" applyFont="1" applyFill="1" applyBorder="1"/>
    <xf numFmtId="177" fontId="1" fillId="2" borderId="44" xfId="0" applyNumberFormat="1" applyFont="1" applyFill="1" applyBorder="1" applyAlignment="1">
      <alignment horizontal="center"/>
    </xf>
    <xf numFmtId="177" fontId="1" fillId="2" borderId="15" xfId="0" applyNumberFormat="1" applyFont="1" applyFill="1" applyBorder="1" applyAlignment="1">
      <alignment horizontal="center"/>
    </xf>
    <xf numFmtId="177" fontId="1" fillId="2" borderId="11" xfId="0" applyNumberFormat="1" applyFont="1" applyFill="1" applyBorder="1" applyAlignment="1">
      <alignment horizontal="center"/>
    </xf>
    <xf numFmtId="177" fontId="1" fillId="5" borderId="44" xfId="0" applyNumberFormat="1" applyFont="1" applyFill="1" applyBorder="1" applyAlignment="1" applyProtection="1">
      <alignment horizontal="center"/>
      <protection locked="0"/>
    </xf>
    <xf numFmtId="177" fontId="1" fillId="5" borderId="45" xfId="0" applyNumberFormat="1" applyFont="1" applyFill="1" applyBorder="1" applyAlignment="1" applyProtection="1">
      <alignment horizontal="center"/>
      <protection locked="0"/>
    </xf>
    <xf numFmtId="177" fontId="1" fillId="5" borderId="1" xfId="0" applyNumberFormat="1" applyFont="1" applyFill="1" applyBorder="1" applyAlignment="1" applyProtection="1">
      <alignment horizontal="center"/>
      <protection locked="0"/>
    </xf>
    <xf numFmtId="0" fontId="2" fillId="4" borderId="0" xfId="0" applyFont="1" applyFill="1"/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left"/>
    </xf>
    <xf numFmtId="0" fontId="0" fillId="4" borderId="18" xfId="0" applyFill="1" applyBorder="1" applyAlignment="1">
      <alignment horizontal="right" shrinkToFit="1"/>
    </xf>
    <xf numFmtId="176" fontId="6" fillId="2" borderId="49" xfId="2" applyNumberFormat="1" applyFont="1" applyFill="1" applyBorder="1" applyAlignment="1">
      <alignment horizontal="right" shrinkToFit="1"/>
    </xf>
    <xf numFmtId="177" fontId="1" fillId="2" borderId="15" xfId="0" applyNumberFormat="1" applyFont="1" applyFill="1" applyBorder="1"/>
    <xf numFmtId="6" fontId="1" fillId="2" borderId="50" xfId="1" applyFont="1" applyFill="1" applyBorder="1" applyAlignment="1"/>
    <xf numFmtId="6" fontId="1" fillId="2" borderId="51" xfId="1" applyFont="1" applyFill="1" applyBorder="1" applyAlignment="1"/>
    <xf numFmtId="6" fontId="1" fillId="2" borderId="52" xfId="1" applyFont="1" applyFill="1" applyBorder="1" applyAlignment="1"/>
    <xf numFmtId="0" fontId="1" fillId="2" borderId="11" xfId="0" applyFont="1" applyFill="1" applyBorder="1" applyAlignment="1">
      <alignment horizontal="left" shrinkToFit="1"/>
    </xf>
    <xf numFmtId="0" fontId="10" fillId="4" borderId="8" xfId="0" applyFont="1" applyFill="1" applyBorder="1"/>
    <xf numFmtId="0" fontId="10" fillId="4" borderId="44" xfId="0" applyFont="1" applyFill="1" applyBorder="1" applyAlignment="1">
      <alignment horizontal="center" vertical="center" textRotation="255"/>
    </xf>
    <xf numFmtId="0" fontId="10" fillId="4" borderId="23" xfId="0" applyFont="1" applyFill="1" applyBorder="1" applyAlignment="1">
      <alignment horizontal="center" vertical="center" textRotation="255"/>
    </xf>
    <xf numFmtId="0" fontId="10" fillId="4" borderId="15" xfId="0" applyFont="1" applyFill="1" applyBorder="1" applyAlignment="1">
      <alignment horizontal="center" vertical="center" textRotation="255"/>
    </xf>
    <xf numFmtId="0" fontId="10" fillId="4" borderId="45" xfId="0" applyFont="1" applyFill="1" applyBorder="1" applyAlignment="1">
      <alignment horizontal="center" vertical="center" textRotation="255"/>
    </xf>
    <xf numFmtId="0" fontId="1" fillId="2" borderId="18" xfId="0" applyFont="1" applyFill="1" applyBorder="1"/>
    <xf numFmtId="0" fontId="6" fillId="2" borderId="19" xfId="0" applyFont="1" applyFill="1" applyBorder="1"/>
    <xf numFmtId="0" fontId="14" fillId="0" borderId="1" xfId="0" applyFont="1" applyBorder="1" applyAlignment="1" applyProtection="1">
      <alignment horizontal="left"/>
      <protection locked="0"/>
    </xf>
    <xf numFmtId="0" fontId="10" fillId="4" borderId="53" xfId="0" applyFont="1" applyFill="1" applyBorder="1" applyAlignment="1">
      <alignment horizontal="center" vertical="center" textRotation="255"/>
    </xf>
    <xf numFmtId="0" fontId="1" fillId="2" borderId="20" xfId="0" applyFont="1" applyFill="1" applyBorder="1"/>
    <xf numFmtId="0" fontId="1" fillId="4" borderId="3" xfId="0" applyFont="1" applyFill="1" applyBorder="1" applyProtection="1">
      <protection locked="0"/>
    </xf>
    <xf numFmtId="0" fontId="10" fillId="0" borderId="0" xfId="0" applyFont="1" applyAlignment="1">
      <alignment horizontal="left"/>
    </xf>
    <xf numFmtId="0" fontId="13" fillId="6" borderId="0" xfId="0" applyFont="1" applyFill="1" applyAlignment="1">
      <alignment wrapText="1" shrinkToFit="1"/>
    </xf>
    <xf numFmtId="0" fontId="13" fillId="6" borderId="0" xfId="0" applyFont="1" applyFill="1" applyAlignment="1">
      <alignment horizontal="left" vertical="top" wrapText="1" shrinkToFit="1"/>
    </xf>
    <xf numFmtId="0" fontId="13" fillId="6" borderId="46" xfId="0" applyFont="1" applyFill="1" applyBorder="1" applyAlignment="1">
      <alignment horizontal="left" vertical="top" wrapText="1" shrinkToFit="1"/>
    </xf>
    <xf numFmtId="0" fontId="10" fillId="4" borderId="25" xfId="0" applyFont="1" applyFill="1" applyBorder="1" applyAlignment="1">
      <alignment horizontal="center" vertical="center" textRotation="255"/>
    </xf>
    <xf numFmtId="0" fontId="10" fillId="4" borderId="6" xfId="0" applyFont="1" applyFill="1" applyBorder="1" applyAlignment="1">
      <alignment horizontal="center" vertical="center" textRotation="255"/>
    </xf>
    <xf numFmtId="0" fontId="10" fillId="4" borderId="7" xfId="0" applyFont="1" applyFill="1" applyBorder="1" applyAlignment="1">
      <alignment horizontal="center" vertical="center" textRotation="255"/>
    </xf>
    <xf numFmtId="0" fontId="10" fillId="2" borderId="17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right"/>
    </xf>
    <xf numFmtId="0" fontId="11" fillId="2" borderId="2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4" borderId="2" xfId="0" applyFont="1" applyFill="1" applyBorder="1" applyAlignment="1">
      <alignment horizontal="center" vertical="center" textRotation="255"/>
    </xf>
    <xf numFmtId="0" fontId="10" fillId="4" borderId="5" xfId="0" applyFont="1" applyFill="1" applyBorder="1" applyAlignment="1">
      <alignment horizontal="center" vertical="center" textRotation="255"/>
    </xf>
    <xf numFmtId="0" fontId="10" fillId="4" borderId="48" xfId="0" applyFont="1" applyFill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textRotation="255" shrinkToFit="1"/>
    </xf>
    <xf numFmtId="0" fontId="9" fillId="0" borderId="3" xfId="0" applyFont="1" applyBorder="1" applyAlignment="1">
      <alignment horizontal="center" vertical="center" textRotation="255" wrapText="1" shrinkToFit="1"/>
    </xf>
    <xf numFmtId="0" fontId="9" fillId="0" borderId="3" xfId="0" applyFont="1" applyBorder="1" applyAlignment="1">
      <alignment horizontal="center" vertical="center" textRotation="255" shrinkToFit="1"/>
    </xf>
    <xf numFmtId="0" fontId="8" fillId="0" borderId="3" xfId="0" applyFont="1" applyBorder="1" applyAlignment="1">
      <alignment horizontal="center" vertical="center" textRotation="255" wrapText="1" shrinkToFit="1"/>
    </xf>
    <xf numFmtId="0" fontId="8" fillId="0" borderId="3" xfId="0" applyFont="1" applyBorder="1" applyAlignment="1">
      <alignment horizontal="center" vertical="center" textRotation="255" shrinkToFit="1"/>
    </xf>
  </cellXfs>
  <cellStyles count="4">
    <cellStyle name="パーセント" xfId="2" builtinId="5"/>
    <cellStyle name="桁区切り" xfId="3" builtinId="6"/>
    <cellStyle name="通貨" xfId="1" builtinId="7"/>
    <cellStyle name="標準" xfId="0" builtinId="0"/>
  </cellStyles>
  <dxfs count="0"/>
  <tableStyles count="0" defaultTableStyle="TableStyleMedium2"/>
  <colors>
    <mruColors>
      <color rgb="FFFF0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40216</xdr:colOff>
      <xdr:row>0</xdr:row>
      <xdr:rowOff>101864</xdr:rowOff>
    </xdr:from>
    <xdr:ext cx="3734935" cy="575063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837E7C3-0D1F-41FB-A6AB-13D09F67D4BF}"/>
            </a:ext>
          </a:extLst>
        </xdr:cNvPr>
        <xdr:cNvSpPr/>
      </xdr:nvSpPr>
      <xdr:spPr>
        <a:xfrm>
          <a:off x="853326" y="101864"/>
          <a:ext cx="3734935" cy="575063"/>
        </a:xfrm>
        <a:prstGeom prst="rect">
          <a:avLst/>
        </a:prstGeom>
        <a:noFill/>
        <a:ln w="53975" cmpd="thickThin">
          <a:solidFill>
            <a:schemeClr val="accent1"/>
          </a:solidFill>
          <a:bevel/>
        </a:ln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見岳荘～はなみずき～</a:t>
          </a:r>
        </a:p>
      </xdr:txBody>
    </xdr:sp>
    <xdr:clientData/>
  </xdr:oneCellAnchor>
  <xdr:oneCellAnchor>
    <xdr:from>
      <xdr:col>3</xdr:col>
      <xdr:colOff>66676</xdr:colOff>
      <xdr:row>0</xdr:row>
      <xdr:rowOff>132360</xdr:rowOff>
    </xdr:from>
    <xdr:ext cx="12548658" cy="52486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0A578E1-1C6F-4B0E-9963-FC167B56C125}"/>
            </a:ext>
          </a:extLst>
        </xdr:cNvPr>
        <xdr:cNvSpPr/>
      </xdr:nvSpPr>
      <xdr:spPr>
        <a:xfrm>
          <a:off x="521759" y="132360"/>
          <a:ext cx="12548658" cy="52486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ご利用料金試算表（月額）</a:t>
          </a:r>
        </a:p>
      </xdr:txBody>
    </xdr:sp>
    <xdr:clientData/>
  </xdr:oneCellAnchor>
  <xdr:twoCellAnchor>
    <xdr:from>
      <xdr:col>3</xdr:col>
      <xdr:colOff>52916</xdr:colOff>
      <xdr:row>4</xdr:row>
      <xdr:rowOff>222250</xdr:rowOff>
    </xdr:from>
    <xdr:to>
      <xdr:col>4</xdr:col>
      <xdr:colOff>1375832</xdr:colOff>
      <xdr:row>5</xdr:row>
      <xdr:rowOff>187327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219B351-1A14-4843-B648-12E464976B37}"/>
            </a:ext>
          </a:extLst>
        </xdr:cNvPr>
        <xdr:cNvSpPr txBox="1"/>
      </xdr:nvSpPr>
      <xdr:spPr>
        <a:xfrm>
          <a:off x="507999" y="1005417"/>
          <a:ext cx="3979333" cy="27199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100" b="1"/>
            <a:t>該当する項目を選択して下さい。</a:t>
          </a:r>
          <a:endParaRPr kumimoji="1" lang="en-US" altLang="ja-JP" sz="1100" b="1"/>
        </a:p>
      </xdr:txBody>
    </xdr:sp>
    <xdr:clientData/>
  </xdr:twoCellAnchor>
  <xdr:twoCellAnchor>
    <xdr:from>
      <xdr:col>3</xdr:col>
      <xdr:colOff>107951</xdr:colOff>
      <xdr:row>4</xdr:row>
      <xdr:rowOff>294216</xdr:rowOff>
    </xdr:from>
    <xdr:to>
      <xdr:col>3</xdr:col>
      <xdr:colOff>1708151</xdr:colOff>
      <xdr:row>5</xdr:row>
      <xdr:rowOff>141817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B5DAAA4-8237-4473-AA92-573F8E3BED49}"/>
            </a:ext>
          </a:extLst>
        </xdr:cNvPr>
        <xdr:cNvSpPr/>
      </xdr:nvSpPr>
      <xdr:spPr>
        <a:xfrm>
          <a:off x="563034" y="1077383"/>
          <a:ext cx="1600200" cy="154517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2336800</xdr:colOff>
      <xdr:row>4</xdr:row>
      <xdr:rowOff>252942</xdr:rowOff>
    </xdr:from>
    <xdr:to>
      <xdr:col>8</xdr:col>
      <xdr:colOff>234950</xdr:colOff>
      <xdr:row>5</xdr:row>
      <xdr:rowOff>214842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D8D8317-21F9-4B50-AEFC-24312E547EFC}"/>
            </a:ext>
          </a:extLst>
        </xdr:cNvPr>
        <xdr:cNvSpPr txBox="1"/>
      </xdr:nvSpPr>
      <xdr:spPr>
        <a:xfrm>
          <a:off x="5448300" y="1036109"/>
          <a:ext cx="2713567" cy="26881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100" b="1"/>
            <a:t>回数を入力して下さい。</a:t>
          </a:r>
          <a:endParaRPr kumimoji="1" lang="en-US" altLang="ja-JP" sz="1100" b="1"/>
        </a:p>
      </xdr:txBody>
    </xdr:sp>
    <xdr:clientData/>
  </xdr:twoCellAnchor>
  <xdr:twoCellAnchor>
    <xdr:from>
      <xdr:col>4</xdr:col>
      <xdr:colOff>2402416</xdr:colOff>
      <xdr:row>5</xdr:row>
      <xdr:rowOff>15875</xdr:rowOff>
    </xdr:from>
    <xdr:to>
      <xdr:col>5</xdr:col>
      <xdr:colOff>349249</xdr:colOff>
      <xdr:row>5</xdr:row>
      <xdr:rowOff>170391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B6096D7-7718-4D13-B0EE-DCB5B8AF42A4}"/>
            </a:ext>
          </a:extLst>
        </xdr:cNvPr>
        <xdr:cNvSpPr/>
      </xdr:nvSpPr>
      <xdr:spPr>
        <a:xfrm>
          <a:off x="5513916" y="1105958"/>
          <a:ext cx="857250" cy="154516"/>
        </a:xfrm>
        <a:prstGeom prst="rect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31"/>
  <sheetViews>
    <sheetView showGridLines="0" tabSelected="1" zoomScale="80" zoomScaleNormal="80" zoomScaleSheetLayoutView="71" workbookViewId="0">
      <selection activeCell="H20" sqref="H20"/>
    </sheetView>
  </sheetViews>
  <sheetFormatPr defaultColWidth="8.75" defaultRowHeight="17.25" x14ac:dyDescent="0.2"/>
  <cols>
    <col min="1" max="1" width="1.625" style="3" customWidth="1"/>
    <col min="2" max="2" width="6" style="8" customWidth="1"/>
    <col min="3" max="3" width="3" style="8" customWidth="1"/>
    <col min="4" max="4" width="34.875" style="1" customWidth="1"/>
    <col min="5" max="5" width="38.25" style="2" customWidth="1"/>
    <col min="6" max="6" width="5.75" style="2" customWidth="1"/>
    <col min="7" max="7" width="8.625" style="3" customWidth="1"/>
    <col min="8" max="8" width="8.75" style="3"/>
    <col min="9" max="9" width="19.5" style="3" customWidth="1"/>
    <col min="10" max="12" width="17" style="3" customWidth="1"/>
    <col min="13" max="19" width="3.25" style="3" customWidth="1"/>
    <col min="20" max="16384" width="8.75" style="3"/>
  </cols>
  <sheetData>
    <row r="1" spans="2:12" ht="37.5" customHeight="1" x14ac:dyDescent="0.2"/>
    <row r="2" spans="2:12" ht="24" customHeight="1" x14ac:dyDescent="0.2"/>
    <row r="3" spans="2:12" ht="24" customHeight="1" thickBot="1" x14ac:dyDescent="0.25"/>
    <row r="4" spans="2:12" ht="24" customHeight="1" thickBot="1" x14ac:dyDescent="0.25">
      <c r="D4" s="94"/>
      <c r="I4" s="99" t="s">
        <v>54</v>
      </c>
      <c r="J4" s="99"/>
      <c r="K4" s="99"/>
      <c r="L4" s="99"/>
    </row>
    <row r="5" spans="2:12" ht="24" customHeight="1" x14ac:dyDescent="0.2">
      <c r="I5" s="100" t="s">
        <v>55</v>
      </c>
      <c r="J5" s="100"/>
      <c r="K5" s="100"/>
      <c r="L5" s="100"/>
    </row>
    <row r="6" spans="2:12" ht="24" customHeight="1" thickBot="1" x14ac:dyDescent="0.25">
      <c r="I6" s="101"/>
      <c r="J6" s="101"/>
      <c r="K6" s="101"/>
      <c r="L6" s="101"/>
    </row>
    <row r="7" spans="2:12" s="8" customFormat="1" ht="48.75" customHeight="1" thickBot="1" x14ac:dyDescent="0.25">
      <c r="B7" s="19"/>
      <c r="C7" s="87"/>
      <c r="D7" s="25" t="s">
        <v>41</v>
      </c>
      <c r="E7" s="28"/>
      <c r="F7" s="105" t="s">
        <v>46</v>
      </c>
      <c r="G7" s="106"/>
      <c r="H7" s="46" t="s">
        <v>0</v>
      </c>
      <c r="I7" s="53" t="s">
        <v>48</v>
      </c>
      <c r="J7" s="58" t="s">
        <v>34</v>
      </c>
      <c r="K7" s="64" t="s">
        <v>35</v>
      </c>
      <c r="L7" s="48" t="s">
        <v>47</v>
      </c>
    </row>
    <row r="8" spans="2:12" ht="18" customHeight="1" thickBot="1" x14ac:dyDescent="0.25">
      <c r="B8" s="112" t="s">
        <v>39</v>
      </c>
      <c r="C8" s="88" t="s">
        <v>58</v>
      </c>
      <c r="D8" s="39" t="s">
        <v>33</v>
      </c>
      <c r="E8" s="12" t="s">
        <v>11</v>
      </c>
      <c r="F8" s="20" t="s">
        <v>43</v>
      </c>
      <c r="G8" s="35">
        <f>VLOOKUP(E8,DL単価表!B1:C5,2,FALSE)*1</f>
        <v>15318</v>
      </c>
      <c r="H8" s="70"/>
      <c r="I8" s="54">
        <f>ROUND(G8*10,-1)</f>
        <v>153180</v>
      </c>
      <c r="J8" s="59">
        <f>I8/10</f>
        <v>15318</v>
      </c>
      <c r="K8" s="65">
        <f>J8*2</f>
        <v>30636</v>
      </c>
      <c r="L8" s="49">
        <f>J8*3</f>
        <v>45954</v>
      </c>
    </row>
    <row r="9" spans="2:12" ht="19.5" thickBot="1" x14ac:dyDescent="0.25">
      <c r="B9" s="113"/>
      <c r="C9" s="95" t="s">
        <v>59</v>
      </c>
      <c r="D9" s="21" t="s">
        <v>50</v>
      </c>
      <c r="E9" s="30" t="s">
        <v>32</v>
      </c>
      <c r="F9" s="38" t="s">
        <v>42</v>
      </c>
      <c r="G9" s="36">
        <v>30</v>
      </c>
      <c r="H9" s="75">
        <v>2</v>
      </c>
      <c r="I9" s="47">
        <f>G9*H9*10</f>
        <v>600</v>
      </c>
      <c r="J9" s="60">
        <f t="shared" ref="J9:J16" si="0">I9/10</f>
        <v>60</v>
      </c>
      <c r="K9" s="66">
        <f t="shared" ref="K9:K13" si="1">J9*2</f>
        <v>120</v>
      </c>
      <c r="L9" s="50">
        <f>J9*3</f>
        <v>180</v>
      </c>
    </row>
    <row r="10" spans="2:12" ht="19.5" thickBot="1" x14ac:dyDescent="0.25">
      <c r="B10" s="113"/>
      <c r="C10" s="95" t="s">
        <v>60</v>
      </c>
      <c r="D10" s="21" t="s">
        <v>51</v>
      </c>
      <c r="E10" s="13" t="s">
        <v>22</v>
      </c>
      <c r="F10" s="22" t="s">
        <v>43</v>
      </c>
      <c r="G10" s="36">
        <f>VLOOKUP(E10,DL単価表!B7:C9,2,FALSE)</f>
        <v>500</v>
      </c>
      <c r="H10" s="71"/>
      <c r="I10" s="47">
        <f t="shared" ref="I10:I13" si="2">G10*10</f>
        <v>5000</v>
      </c>
      <c r="J10" s="60">
        <f t="shared" si="0"/>
        <v>500</v>
      </c>
      <c r="K10" s="66">
        <f t="shared" si="1"/>
        <v>1000</v>
      </c>
      <c r="L10" s="50">
        <f>J10*3</f>
        <v>1500</v>
      </c>
    </row>
    <row r="11" spans="2:12" ht="18.75" x14ac:dyDescent="0.2">
      <c r="B11" s="113"/>
      <c r="C11" s="95" t="s">
        <v>61</v>
      </c>
      <c r="D11" s="26" t="s">
        <v>4</v>
      </c>
      <c r="E11" s="92" t="s">
        <v>5</v>
      </c>
      <c r="F11" s="32" t="s">
        <v>43</v>
      </c>
      <c r="G11" s="36">
        <f>VLOOKUP(E11,DL単価表!B16:C17,2,FALSE)</f>
        <v>1000</v>
      </c>
      <c r="H11" s="72"/>
      <c r="I11" s="47">
        <f t="shared" si="2"/>
        <v>10000</v>
      </c>
      <c r="J11" s="60">
        <f t="shared" si="0"/>
        <v>1000</v>
      </c>
      <c r="K11" s="66">
        <f t="shared" si="1"/>
        <v>2000</v>
      </c>
      <c r="L11" s="50">
        <f>J11*3</f>
        <v>3000</v>
      </c>
    </row>
    <row r="12" spans="2:12" ht="18.75" x14ac:dyDescent="0.2">
      <c r="B12" s="113"/>
      <c r="C12" s="95" t="s">
        <v>62</v>
      </c>
      <c r="D12" s="26" t="s">
        <v>6</v>
      </c>
      <c r="E12" s="93"/>
      <c r="F12" s="32" t="s">
        <v>43</v>
      </c>
      <c r="G12" s="36">
        <v>1000</v>
      </c>
      <c r="H12" s="72"/>
      <c r="I12" s="47">
        <f t="shared" si="2"/>
        <v>10000</v>
      </c>
      <c r="J12" s="60">
        <f t="shared" si="0"/>
        <v>1000</v>
      </c>
      <c r="K12" s="66">
        <f t="shared" si="1"/>
        <v>2000</v>
      </c>
      <c r="L12" s="50">
        <f>J12*3</f>
        <v>3000</v>
      </c>
    </row>
    <row r="13" spans="2:12" ht="18.75" x14ac:dyDescent="0.2">
      <c r="B13" s="113"/>
      <c r="C13" s="95" t="s">
        <v>63</v>
      </c>
      <c r="D13" s="26" t="s">
        <v>56</v>
      </c>
      <c r="E13" s="96"/>
      <c r="F13" s="32" t="s">
        <v>43</v>
      </c>
      <c r="G13" s="36">
        <v>40</v>
      </c>
      <c r="H13" s="72"/>
      <c r="I13" s="47">
        <f t="shared" si="2"/>
        <v>400</v>
      </c>
      <c r="J13" s="60">
        <f t="shared" si="0"/>
        <v>40</v>
      </c>
      <c r="K13" s="66">
        <f t="shared" si="1"/>
        <v>80</v>
      </c>
      <c r="L13" s="50">
        <f t="shared" ref="L13:L16" si="3">J13*3</f>
        <v>120</v>
      </c>
    </row>
    <row r="14" spans="2:12" ht="18.75" x14ac:dyDescent="0.2">
      <c r="B14" s="113"/>
      <c r="C14" s="95" t="s">
        <v>64</v>
      </c>
      <c r="D14" s="86" t="s">
        <v>66</v>
      </c>
      <c r="E14" s="97" t="s">
        <v>7</v>
      </c>
      <c r="F14" s="22" t="s">
        <v>43</v>
      </c>
      <c r="G14" s="36">
        <v>350</v>
      </c>
      <c r="H14" s="72"/>
      <c r="I14" s="47">
        <f>G14*10</f>
        <v>3500</v>
      </c>
      <c r="J14" s="60">
        <f>I14/10</f>
        <v>350</v>
      </c>
      <c r="K14" s="66">
        <f>ROUNDDOWN(J14,0)*2</f>
        <v>700</v>
      </c>
      <c r="L14" s="50">
        <f>J14*3</f>
        <v>1050</v>
      </c>
    </row>
    <row r="15" spans="2:12" x14ac:dyDescent="0.2">
      <c r="B15" s="113"/>
      <c r="C15" s="89"/>
      <c r="D15" s="79" t="s">
        <v>57</v>
      </c>
      <c r="E15" s="92" t="s">
        <v>67</v>
      </c>
      <c r="F15" s="80" t="s">
        <v>43</v>
      </c>
      <c r="G15" s="81">
        <v>1.7000000000000001E-2</v>
      </c>
      <c r="H15" s="71"/>
      <c r="I15" s="82">
        <f>ROUND((SUM(I8:I14))*G15,0)</f>
        <v>3106</v>
      </c>
      <c r="J15" s="83">
        <f>I15/10</f>
        <v>310.60000000000002</v>
      </c>
      <c r="K15" s="84">
        <f>J15*2</f>
        <v>621.20000000000005</v>
      </c>
      <c r="L15" s="85">
        <f>J15*3</f>
        <v>931.80000000000007</v>
      </c>
    </row>
    <row r="16" spans="2:12" x14ac:dyDescent="0.2">
      <c r="B16" s="113"/>
      <c r="C16" s="89"/>
      <c r="D16" s="26" t="s">
        <v>8</v>
      </c>
      <c r="E16" s="29" t="s">
        <v>68</v>
      </c>
      <c r="F16" s="32" t="s">
        <v>43</v>
      </c>
      <c r="G16" s="37">
        <v>0.10199999999999999</v>
      </c>
      <c r="H16" s="72"/>
      <c r="I16" s="47">
        <f>ROUND((SUM(I8:I14))*G16,-1)</f>
        <v>18630</v>
      </c>
      <c r="J16" s="60">
        <f t="shared" si="0"/>
        <v>1863</v>
      </c>
      <c r="K16" s="66">
        <f>ROUNDDOWN(J16,0)*2</f>
        <v>3726</v>
      </c>
      <c r="L16" s="50">
        <f t="shared" si="3"/>
        <v>5589</v>
      </c>
    </row>
    <row r="17" spans="2:12" x14ac:dyDescent="0.2">
      <c r="B17" s="114"/>
      <c r="C17" s="90"/>
      <c r="D17" s="26" t="s">
        <v>13</v>
      </c>
      <c r="E17" s="29" t="s">
        <v>69</v>
      </c>
      <c r="F17" s="32" t="s">
        <v>43</v>
      </c>
      <c r="G17" s="37">
        <v>1.2E-2</v>
      </c>
      <c r="H17" s="72"/>
      <c r="I17" s="47">
        <f>ROUND((SUM(I8:I14))*G17,-1)</f>
        <v>2190</v>
      </c>
      <c r="J17" s="60">
        <f>I17/10</f>
        <v>219</v>
      </c>
      <c r="K17" s="66">
        <f>J17*2</f>
        <v>438</v>
      </c>
      <c r="L17" s="50">
        <f>J17*3</f>
        <v>657</v>
      </c>
    </row>
    <row r="18" spans="2:12" ht="6.75" customHeight="1" thickBot="1" x14ac:dyDescent="0.25">
      <c r="B18" s="44"/>
      <c r="C18" s="14"/>
      <c r="D18" s="14"/>
      <c r="E18" s="14"/>
      <c r="F18" s="14"/>
      <c r="G18" s="14"/>
      <c r="H18" s="43"/>
      <c r="I18" s="44"/>
      <c r="J18" s="62"/>
      <c r="K18" s="68"/>
      <c r="L18" s="45"/>
    </row>
    <row r="19" spans="2:12" ht="18" thickBot="1" x14ac:dyDescent="0.25">
      <c r="B19" s="102" t="s">
        <v>40</v>
      </c>
      <c r="C19" s="88"/>
      <c r="D19" s="39" t="s">
        <v>9</v>
      </c>
      <c r="E19" s="40" t="s">
        <v>26</v>
      </c>
      <c r="F19" s="41" t="s">
        <v>37</v>
      </c>
      <c r="G19" s="42">
        <v>2500</v>
      </c>
      <c r="H19" s="73"/>
      <c r="I19" s="55"/>
      <c r="J19" s="59">
        <f>G19*H19</f>
        <v>0</v>
      </c>
      <c r="K19" s="65">
        <f>G19*H19</f>
        <v>0</v>
      </c>
      <c r="L19" s="49">
        <f>G19*H19</f>
        <v>0</v>
      </c>
    </row>
    <row r="20" spans="2:12" ht="18" thickBot="1" x14ac:dyDescent="0.25">
      <c r="B20" s="103"/>
      <c r="C20" s="89"/>
      <c r="D20" s="26" t="s">
        <v>10</v>
      </c>
      <c r="E20" s="29" t="s">
        <v>65</v>
      </c>
      <c r="F20" s="33" t="s">
        <v>38</v>
      </c>
      <c r="G20" s="23">
        <v>500</v>
      </c>
      <c r="H20" s="75"/>
      <c r="I20" s="56"/>
      <c r="J20" s="60">
        <f>G20*H20</f>
        <v>0</v>
      </c>
      <c r="K20" s="66">
        <f>G20*H20</f>
        <v>0</v>
      </c>
      <c r="L20" s="50">
        <f t="shared" ref="L20:L21" si="4">G20*H20</f>
        <v>0</v>
      </c>
    </row>
    <row r="21" spans="2:12" ht="18" thickBot="1" x14ac:dyDescent="0.25">
      <c r="B21" s="104"/>
      <c r="C21" s="91"/>
      <c r="D21" s="27" t="s">
        <v>45</v>
      </c>
      <c r="E21" s="31" t="s">
        <v>44</v>
      </c>
      <c r="F21" s="34" t="s">
        <v>38</v>
      </c>
      <c r="G21" s="24">
        <v>100</v>
      </c>
      <c r="H21" s="74"/>
      <c r="I21" s="57"/>
      <c r="J21" s="61">
        <f>G21*H21</f>
        <v>0</v>
      </c>
      <c r="K21" s="67">
        <f t="shared" ref="K21" si="5">G21*H21</f>
        <v>0</v>
      </c>
      <c r="L21" s="51">
        <f t="shared" si="4"/>
        <v>0</v>
      </c>
    </row>
    <row r="22" spans="2:12" ht="36" customHeight="1" thickBot="1" x14ac:dyDescent="0.3">
      <c r="B22" s="108" t="s">
        <v>36</v>
      </c>
      <c r="C22" s="109"/>
      <c r="D22" s="109"/>
      <c r="E22" s="109"/>
      <c r="F22" s="109"/>
      <c r="G22" s="109"/>
      <c r="H22" s="109"/>
      <c r="I22" s="110"/>
      <c r="J22" s="63">
        <f>SUM(J8:J21)</f>
        <v>20660.599999999999</v>
      </c>
      <c r="K22" s="69">
        <f>SUM(K8:K21)</f>
        <v>41321.199999999997</v>
      </c>
      <c r="L22" s="52">
        <f>SUM(L8:L21)</f>
        <v>61981.8</v>
      </c>
    </row>
    <row r="23" spans="2:12" ht="4.5" customHeight="1" x14ac:dyDescent="0.2">
      <c r="E23" s="4"/>
      <c r="F23" s="4"/>
      <c r="G23" s="2"/>
      <c r="H23" s="2"/>
      <c r="I23" s="2"/>
      <c r="J23" s="5"/>
    </row>
    <row r="24" spans="2:12" x14ac:dyDescent="0.2"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2:12" x14ac:dyDescent="0.2">
      <c r="B25" s="14"/>
      <c r="C25" s="14"/>
      <c r="D25" s="15" t="s">
        <v>52</v>
      </c>
      <c r="E25" s="78"/>
      <c r="F25" s="78"/>
      <c r="G25" s="76"/>
      <c r="H25" s="76"/>
      <c r="I25" s="76"/>
      <c r="J25" s="76"/>
      <c r="K25" s="76"/>
      <c r="L25" s="76"/>
    </row>
    <row r="26" spans="2:12" x14ac:dyDescent="0.2">
      <c r="B26" s="14"/>
      <c r="C26" s="14"/>
      <c r="D26" s="77"/>
      <c r="E26" s="78"/>
      <c r="F26" s="78"/>
      <c r="G26" s="76"/>
      <c r="H26" s="76"/>
      <c r="I26" s="76"/>
      <c r="J26" s="76"/>
      <c r="K26" s="76"/>
      <c r="L26" s="76"/>
    </row>
    <row r="27" spans="2:12" s="6" customFormat="1" x14ac:dyDescent="0.2">
      <c r="B27" s="14"/>
      <c r="C27" s="14"/>
      <c r="D27" s="15" t="s">
        <v>53</v>
      </c>
      <c r="E27" s="16"/>
      <c r="F27" s="16"/>
      <c r="G27" s="9"/>
      <c r="H27" s="9"/>
      <c r="I27" s="9"/>
      <c r="J27" s="17"/>
      <c r="K27" s="9"/>
      <c r="L27" s="9"/>
    </row>
    <row r="28" spans="2:12" s="6" customFormat="1" x14ac:dyDescent="0.2">
      <c r="B28" s="14"/>
      <c r="C28" s="14"/>
      <c r="D28" s="107" t="s">
        <v>49</v>
      </c>
      <c r="E28" s="107"/>
      <c r="F28" s="107"/>
      <c r="G28" s="107"/>
      <c r="H28" s="107"/>
      <c r="I28" s="107"/>
      <c r="J28" s="107"/>
      <c r="K28" s="107"/>
      <c r="L28" s="107"/>
    </row>
    <row r="29" spans="2:12" s="6" customFormat="1" x14ac:dyDescent="0.2">
      <c r="B29" s="14"/>
      <c r="C29" s="14"/>
      <c r="D29" s="77"/>
      <c r="E29" s="18"/>
      <c r="F29" s="18"/>
      <c r="G29" s="18"/>
      <c r="H29" s="18"/>
      <c r="I29" s="18"/>
      <c r="J29" s="18"/>
      <c r="K29" s="18"/>
      <c r="L29" s="18"/>
    </row>
    <row r="30" spans="2:12" x14ac:dyDescent="0.2"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</row>
    <row r="31" spans="2:12" x14ac:dyDescent="0.2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</row>
  </sheetData>
  <mergeCells count="10">
    <mergeCell ref="B30:L30"/>
    <mergeCell ref="B31:L31"/>
    <mergeCell ref="I4:L4"/>
    <mergeCell ref="I5:L6"/>
    <mergeCell ref="B19:B21"/>
    <mergeCell ref="F7:G7"/>
    <mergeCell ref="D28:L28"/>
    <mergeCell ref="B22:I22"/>
    <mergeCell ref="B24:L24"/>
    <mergeCell ref="B8:B17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ErrorMessage="1" xr:uid="{00000000-0002-0000-0100-000000000000}">
          <x14:formula1>
            <xm:f>DL単価表!$B$1:$B$5</xm:f>
          </x14:formula1>
          <xm:sqref>E8</xm:sqref>
        </x14:dataValidation>
        <x14:dataValidation type="list" allowBlank="1" showInputMessage="1" showErrorMessage="1" xr:uid="{00000000-0002-0000-0100-000001000000}">
          <x14:formula1>
            <xm:f>DL単価表!$B$7:$B$9</xm:f>
          </x14:formula1>
          <xm:sqref>E10</xm:sqref>
        </x14:dataValidation>
        <x14:dataValidation type="list" allowBlank="1" showErrorMessage="1" xr:uid="{00000000-0002-0000-0100-000003000000}">
          <x14:formula1>
            <xm:f>DL単価表!$B$16:$B$17</xm:f>
          </x14:formula1>
          <xm:sqref>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3"/>
  <sheetViews>
    <sheetView topLeftCell="A13" workbookViewId="0">
      <selection activeCell="C23" sqref="C23"/>
    </sheetView>
  </sheetViews>
  <sheetFormatPr defaultColWidth="9" defaultRowHeight="23.25" customHeight="1" x14ac:dyDescent="0.15"/>
  <cols>
    <col min="1" max="1" width="9" style="7"/>
    <col min="2" max="2" width="31.125" bestFit="1" customWidth="1"/>
    <col min="3" max="3" width="10.125" customWidth="1"/>
  </cols>
  <sheetData>
    <row r="1" spans="1:3" ht="23.25" customHeight="1" x14ac:dyDescent="0.15">
      <c r="A1" s="115" t="s">
        <v>27</v>
      </c>
      <c r="B1" s="10" t="s">
        <v>1</v>
      </c>
      <c r="C1" s="11">
        <v>10423</v>
      </c>
    </row>
    <row r="2" spans="1:3" ht="23.25" customHeight="1" x14ac:dyDescent="0.15">
      <c r="A2" s="116"/>
      <c r="B2" s="10" t="s">
        <v>11</v>
      </c>
      <c r="C2" s="11">
        <v>15318</v>
      </c>
    </row>
    <row r="3" spans="1:3" ht="23.25" customHeight="1" x14ac:dyDescent="0.15">
      <c r="A3" s="116"/>
      <c r="B3" s="10" t="s">
        <v>23</v>
      </c>
      <c r="C3" s="11">
        <v>22283</v>
      </c>
    </row>
    <row r="4" spans="1:3" ht="23.25" customHeight="1" x14ac:dyDescent="0.15">
      <c r="A4" s="116"/>
      <c r="B4" s="10" t="s">
        <v>24</v>
      </c>
      <c r="C4" s="11">
        <v>24593</v>
      </c>
    </row>
    <row r="5" spans="1:3" ht="23.25" customHeight="1" x14ac:dyDescent="0.15">
      <c r="A5" s="116"/>
      <c r="B5" s="10" t="s">
        <v>25</v>
      </c>
      <c r="C5" s="11">
        <v>27117</v>
      </c>
    </row>
    <row r="7" spans="1:3" ht="23.25" customHeight="1" x14ac:dyDescent="0.15">
      <c r="A7" s="115" t="s">
        <v>28</v>
      </c>
      <c r="B7" s="10" t="s">
        <v>2</v>
      </c>
      <c r="C7" s="10">
        <v>0</v>
      </c>
    </row>
    <row r="8" spans="1:3" ht="23.25" customHeight="1" x14ac:dyDescent="0.15">
      <c r="A8" s="116"/>
      <c r="B8" s="10" t="s">
        <v>21</v>
      </c>
      <c r="C8" s="11">
        <v>800</v>
      </c>
    </row>
    <row r="9" spans="1:3" ht="23.25" customHeight="1" x14ac:dyDescent="0.15">
      <c r="A9" s="116"/>
      <c r="B9" s="10" t="s">
        <v>22</v>
      </c>
      <c r="C9" s="11">
        <v>500</v>
      </c>
    </row>
    <row r="11" spans="1:3" ht="23.25" customHeight="1" x14ac:dyDescent="0.15">
      <c r="A11" s="115" t="s">
        <v>29</v>
      </c>
      <c r="B11" s="10" t="s">
        <v>3</v>
      </c>
      <c r="C11" s="10">
        <v>0</v>
      </c>
    </row>
    <row r="12" spans="1:3" ht="23.25" customHeight="1" x14ac:dyDescent="0.15">
      <c r="A12" s="116"/>
      <c r="B12" s="10" t="s">
        <v>19</v>
      </c>
      <c r="C12" s="11">
        <v>900</v>
      </c>
    </row>
    <row r="13" spans="1:3" ht="23.25" customHeight="1" x14ac:dyDescent="0.15">
      <c r="A13" s="116"/>
      <c r="B13" s="10" t="s">
        <v>20</v>
      </c>
      <c r="C13" s="11">
        <v>700</v>
      </c>
    </row>
    <row r="14" spans="1:3" ht="23.25" customHeight="1" x14ac:dyDescent="0.15">
      <c r="A14" s="116"/>
      <c r="B14" s="10" t="s">
        <v>12</v>
      </c>
      <c r="C14" s="11">
        <v>480</v>
      </c>
    </row>
    <row r="16" spans="1:3" ht="23.25" customHeight="1" x14ac:dyDescent="0.15">
      <c r="A16" s="117" t="s">
        <v>30</v>
      </c>
      <c r="B16" s="10" t="s">
        <v>18</v>
      </c>
      <c r="C16" s="10">
        <v>0</v>
      </c>
    </row>
    <row r="17" spans="1:3" ht="23.25" customHeight="1" x14ac:dyDescent="0.15">
      <c r="A17" s="118"/>
      <c r="B17" s="10" t="s">
        <v>5</v>
      </c>
      <c r="C17" s="11">
        <v>1000</v>
      </c>
    </row>
    <row r="19" spans="1:3" ht="23.25" customHeight="1" x14ac:dyDescent="0.15">
      <c r="A19" s="119" t="s">
        <v>31</v>
      </c>
      <c r="B19" s="10" t="s">
        <v>14</v>
      </c>
      <c r="C19" s="10">
        <v>0</v>
      </c>
    </row>
    <row r="20" spans="1:3" ht="23.25" customHeight="1" x14ac:dyDescent="0.15">
      <c r="A20" s="120"/>
      <c r="B20" s="10" t="s">
        <v>15</v>
      </c>
      <c r="C20" s="10">
        <v>0</v>
      </c>
    </row>
    <row r="21" spans="1:3" ht="23.25" customHeight="1" x14ac:dyDescent="0.15">
      <c r="A21" s="120"/>
      <c r="B21" s="10" t="s">
        <v>16</v>
      </c>
      <c r="C21" s="11">
        <v>0</v>
      </c>
    </row>
    <row r="22" spans="1:3" ht="23.25" customHeight="1" x14ac:dyDescent="0.15">
      <c r="A22" s="120"/>
      <c r="B22" s="10" t="s">
        <v>17</v>
      </c>
      <c r="C22" s="10">
        <v>0</v>
      </c>
    </row>
    <row r="23" spans="1:3" ht="23.25" customHeight="1" x14ac:dyDescent="0.15">
      <c r="A23" s="120"/>
      <c r="B23" s="10" t="s">
        <v>7</v>
      </c>
      <c r="C23" s="10">
        <v>0</v>
      </c>
    </row>
  </sheetData>
  <sheetProtection algorithmName="SHA-512" hashValue="VaaT8AZGix/ZEzHO6hRGlY04iJ5UmPDOaRU6HJ9XHd0UMQyXK00hfxfA82QaMP2ZfTx7DKOGGGO+xNuolEPcbw==" saltValue="2GFPITosIUEa93MMEiOpPA==" spinCount="100000" sheet="1" objects="1" scenarios="1"/>
  <sortState xmlns:xlrd2="http://schemas.microsoft.com/office/spreadsheetml/2017/richdata2" ref="B1:C5">
    <sortCondition ref="B1"/>
  </sortState>
  <mergeCells count="5">
    <mergeCell ref="A1:A5"/>
    <mergeCell ref="A7:A9"/>
    <mergeCell ref="A11:A14"/>
    <mergeCell ref="A16:A17"/>
    <mergeCell ref="A19:A23"/>
  </mergeCells>
  <phoneticPr fontId="5"/>
  <pageMargins left="0.69930555555555596" right="0.69930555555555596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はなみずき試算</vt:lpstr>
      <vt:lpstr>DL単価表</vt:lpstr>
      <vt:lpstr>はなみずき試算!Print_Area</vt:lpstr>
      <vt:lpstr>はなみずき試算!サービス提供体制強化加算_Ⅰ_イ</vt:lpstr>
      <vt:lpstr>はなみずき試算!看護職員配置加算</vt:lpstr>
      <vt:lpstr>はなみずき試算!認知症加算</vt:lpstr>
      <vt:lpstr>はなみずき試算!訪問体制強化加算</vt:lpstr>
      <vt:lpstr>はなみずき試算!要介護度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yuryo-01</dc:creator>
  <cp:lastModifiedBy>user</cp:lastModifiedBy>
  <cp:lastPrinted>2023-04-10T03:35:57Z</cp:lastPrinted>
  <dcterms:created xsi:type="dcterms:W3CDTF">2006-09-16T00:00:00Z</dcterms:created>
  <dcterms:modified xsi:type="dcterms:W3CDTF">2023-04-10T04:02:07Z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